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e\SCHOOL FUND\"/>
    </mc:Choice>
  </mc:AlternateContent>
  <bookViews>
    <workbookView xWindow="0" yWindow="0" windowWidth="21600" windowHeight="9300"/>
  </bookViews>
  <sheets>
    <sheet name="Summary 2018-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B21" i="1"/>
  <c r="B20" i="1"/>
  <c r="E19" i="1"/>
  <c r="B19" i="1"/>
  <c r="B18" i="1"/>
  <c r="E17" i="1"/>
  <c r="E16" i="1"/>
  <c r="B16" i="1"/>
  <c r="B22" i="1" s="1"/>
  <c r="E15" i="1"/>
  <c r="E14" i="1"/>
  <c r="B14" i="1"/>
  <c r="E13" i="1"/>
  <c r="E25" i="1" s="1"/>
  <c r="B13" i="1"/>
  <c r="B12" i="1"/>
  <c r="B11" i="1"/>
  <c r="E8" i="1"/>
  <c r="B8" i="1"/>
  <c r="B31" i="1" s="1"/>
  <c r="E7" i="1"/>
  <c r="B7" i="1"/>
  <c r="B4" i="1"/>
  <c r="E31" i="1" l="1"/>
  <c r="E33" i="1" s="1"/>
</calcChain>
</file>

<file path=xl/sharedStrings.xml><?xml version="1.0" encoding="utf-8"?>
<sst xmlns="http://schemas.openxmlformats.org/spreadsheetml/2006/main" count="44" uniqueCount="39">
  <si>
    <t>LANGLEY FITZURSE SCHOOL FUND - 1 September 2018 - 31 August 2019</t>
  </si>
  <si>
    <t>Income 2018/19</t>
  </si>
  <si>
    <t>£</t>
  </si>
  <si>
    <t>Expenditure 2018/19</t>
  </si>
  <si>
    <t>Balance brought forward from 2017/18</t>
  </si>
  <si>
    <t>School Uniform</t>
  </si>
  <si>
    <t xml:space="preserve">School Uniform </t>
  </si>
  <si>
    <t>Uniform sales</t>
  </si>
  <si>
    <t>School Uniform purchases</t>
  </si>
  <si>
    <t>Total Uniform Account</t>
  </si>
  <si>
    <t>Total School Uniform Account</t>
  </si>
  <si>
    <t xml:space="preserve">General </t>
  </si>
  <si>
    <t>Christmas KS1 nativity ticket sales</t>
  </si>
  <si>
    <t>M&amp;M Travelling Pantomime</t>
  </si>
  <si>
    <t>KS2 Pantomime ticket sales</t>
  </si>
  <si>
    <t>Year 6 Leavers gifts</t>
  </si>
  <si>
    <t>Dance &amp; Choir events</t>
  </si>
  <si>
    <t>Charities</t>
  </si>
  <si>
    <t>Photograph commission</t>
  </si>
  <si>
    <t>Christmas prizes &amp; festivities</t>
  </si>
  <si>
    <t>Bikeability &amp; Scootability schemes</t>
  </si>
  <si>
    <t>Petty cash</t>
  </si>
  <si>
    <t>Uniform Commission</t>
  </si>
  <si>
    <t>Misc/sundry expenses</t>
  </si>
  <si>
    <t>Donations misc</t>
  </si>
  <si>
    <t>Water bottles</t>
  </si>
  <si>
    <t>Book bag &amp; swim hat sales</t>
  </si>
  <si>
    <t xml:space="preserve">Staff christmas lunches </t>
  </si>
  <si>
    <t>Water bottle sales</t>
  </si>
  <si>
    <t>Trophy engraving</t>
  </si>
  <si>
    <t>Bank interest</t>
  </si>
  <si>
    <t>Swim hat purchases</t>
  </si>
  <si>
    <t xml:space="preserve">Total General </t>
  </si>
  <si>
    <t>Transaction charges for purchases via Parentmail system</t>
  </si>
  <si>
    <t>Guinea Pig supplies and services</t>
  </si>
  <si>
    <t>Transfer to main account</t>
  </si>
  <si>
    <t>Total Income 2018/19</t>
  </si>
  <si>
    <t>Total Expenditure 2018/19</t>
  </si>
  <si>
    <t>Balance c/f to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</si>
</sst>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doubleAccounting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4" fontId="0" fillId="0" borderId="0" xfId="0" applyNumberFormat="1"/>
    <xf numFmtId="0" fontId="1" fillId="0" borderId="1" xfId="0" applyFont="1" applyBorder="1"/>
    <xf numFmtId="44" fontId="1" fillId="0" borderId="2" xfId="0" applyNumberFormat="1" applyFont="1" applyBorder="1" applyAlignment="1">
      <alignment horizontal="center"/>
    </xf>
    <xf numFmtId="0" fontId="0" fillId="0" borderId="3" xfId="0" applyFont="1" applyBorder="1"/>
    <xf numFmtId="44" fontId="1" fillId="0" borderId="4" xfId="0" applyNumberFormat="1" applyFont="1" applyBorder="1"/>
    <xf numFmtId="0" fontId="1" fillId="0" borderId="3" xfId="0" applyFont="1" applyBorder="1"/>
    <xf numFmtId="44" fontId="0" fillId="0" borderId="4" xfId="0" applyNumberFormat="1" applyBorder="1"/>
    <xf numFmtId="44" fontId="2" fillId="0" borderId="4" xfId="0" applyNumberFormat="1" applyFont="1" applyFill="1" applyBorder="1"/>
    <xf numFmtId="0" fontId="0" fillId="0" borderId="0" xfId="0" applyFill="1"/>
    <xf numFmtId="0" fontId="2" fillId="0" borderId="3" xfId="0" applyFont="1" applyFill="1" applyBorder="1"/>
    <xf numFmtId="44" fontId="0" fillId="0" borderId="4" xfId="0" applyNumberFormat="1" applyFill="1" applyBorder="1"/>
    <xf numFmtId="0" fontId="3" fillId="0" borderId="3" xfId="0" applyFont="1" applyBorder="1"/>
    <xf numFmtId="0" fontId="3" fillId="0" borderId="3" xfId="0" applyFont="1" applyFill="1" applyBorder="1"/>
    <xf numFmtId="0" fontId="0" fillId="0" borderId="3" xfId="0" applyBorder="1"/>
    <xf numFmtId="0" fontId="0" fillId="0" borderId="3" xfId="0" applyFill="1" applyBorder="1"/>
    <xf numFmtId="44" fontId="4" fillId="0" borderId="4" xfId="0" applyNumberFormat="1" applyFont="1" applyFill="1" applyBorder="1"/>
    <xf numFmtId="0" fontId="1" fillId="0" borderId="3" xfId="0" applyFont="1" applyFill="1" applyBorder="1"/>
    <xf numFmtId="44" fontId="5" fillId="0" borderId="4" xfId="0" applyNumberFormat="1" applyFont="1" applyFill="1" applyBorder="1"/>
    <xf numFmtId="44" fontId="0" fillId="0" borderId="4" xfId="0" applyNumberFormat="1" applyFont="1" applyFill="1" applyBorder="1"/>
    <xf numFmtId="0" fontId="2" fillId="0" borderId="3" xfId="0" applyFont="1" applyBorder="1"/>
    <xf numFmtId="44" fontId="5" fillId="0" borderId="4" xfId="0" applyNumberFormat="1" applyFont="1" applyBorder="1"/>
    <xf numFmtId="44" fontId="6" fillId="0" borderId="4" xfId="0" applyNumberFormat="1" applyFont="1" applyBorder="1"/>
    <xf numFmtId="0" fontId="7" fillId="0" borderId="5" xfId="0" applyFont="1" applyBorder="1"/>
    <xf numFmtId="44" fontId="8" fillId="0" borderId="6" xfId="0" applyNumberFormat="1" applyFont="1" applyBorder="1"/>
    <xf numFmtId="44" fontId="9" fillId="0" borderId="6" xfId="0" applyNumberFormat="1" applyFont="1" applyBorder="1"/>
    <xf numFmtId="0" fontId="7" fillId="0" borderId="0" xfId="0" applyFont="1" applyBorder="1"/>
    <xf numFmtId="44" fontId="6" fillId="0" borderId="0" xfId="0" applyNumberFormat="1" applyFont="1" applyBorder="1"/>
    <xf numFmtId="44" fontId="7" fillId="0" borderId="0" xfId="0" applyNumberFormat="1" applyFont="1" applyBorder="1"/>
    <xf numFmtId="0" fontId="7" fillId="0" borderId="0" xfId="0" applyFont="1"/>
    <xf numFmtId="44" fontId="8" fillId="0" borderId="0" xfId="0" applyNumberFormat="1" applyFont="1"/>
    <xf numFmtId="44" fontId="1" fillId="0" borderId="0" xfId="0" applyNumberFormat="1" applyFont="1"/>
    <xf numFmtId="4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ool%20fund%20book%20(inc%20petty%20cash)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&amp;E 2018-19"/>
      <sheetName val="I&amp;E Summary"/>
      <sheetName val="Checklist"/>
      <sheetName val="Independent Verification"/>
      <sheetName val="Petty Cash"/>
      <sheetName val="Codes"/>
    </sheetNames>
    <sheetDataSet>
      <sheetData sheetId="0">
        <row r="9">
          <cell r="I9">
            <v>1682.68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B26" sqref="B26"/>
    </sheetView>
  </sheetViews>
  <sheetFormatPr defaultRowHeight="15" x14ac:dyDescent="0.25"/>
  <cols>
    <col min="1" max="1" width="37.5703125" customWidth="1"/>
    <col min="2" max="2" width="11.42578125" style="1" customWidth="1"/>
    <col min="3" max="3" width="3.5703125" customWidth="1"/>
    <col min="4" max="4" width="45" customWidth="1"/>
    <col min="5" max="5" width="10.5703125" style="1" bestFit="1" customWidth="1"/>
  </cols>
  <sheetData>
    <row r="1" spans="1:5" x14ac:dyDescent="0.25">
      <c r="A1" t="s">
        <v>0</v>
      </c>
    </row>
    <row r="3" spans="1:5" x14ac:dyDescent="0.25">
      <c r="A3" s="2" t="s">
        <v>1</v>
      </c>
      <c r="B3" s="3" t="s">
        <v>2</v>
      </c>
      <c r="D3" s="2" t="s">
        <v>3</v>
      </c>
      <c r="E3" s="3" t="s">
        <v>2</v>
      </c>
    </row>
    <row r="4" spans="1:5" x14ac:dyDescent="0.25">
      <c r="A4" s="4" t="s">
        <v>4</v>
      </c>
      <c r="B4" s="5">
        <f>'[1]I&amp;E 2018-19'!I9</f>
        <v>1682.68</v>
      </c>
      <c r="D4" s="6"/>
      <c r="E4" s="7"/>
    </row>
    <row r="5" spans="1:5" x14ac:dyDescent="0.25">
      <c r="A5" s="6"/>
      <c r="B5" s="8"/>
      <c r="C5" s="9"/>
      <c r="D5" s="10"/>
      <c r="E5" s="11"/>
    </row>
    <row r="6" spans="1:5" x14ac:dyDescent="0.25">
      <c r="A6" s="12" t="s">
        <v>5</v>
      </c>
      <c r="B6" s="11"/>
      <c r="C6" s="9"/>
      <c r="D6" s="13" t="s">
        <v>6</v>
      </c>
      <c r="E6" s="11"/>
    </row>
    <row r="7" spans="1:5" x14ac:dyDescent="0.25">
      <c r="A7" s="14" t="s">
        <v>7</v>
      </c>
      <c r="B7" s="11">
        <f>69.8+63.8+15.3+30+12.6+45.4+34+63.4+77.4+69+15+17.4+45.3+15.3+45+26.5+8.7+66+8.7+32.1+58.1+108.9+18.9+15.3+7+18.9+27.3+6.3+41.2+57.1+26.7+38.7</f>
        <v>1185.0999999999997</v>
      </c>
      <c r="C7" s="9"/>
      <c r="D7" s="15" t="s">
        <v>8</v>
      </c>
      <c r="E7" s="11">
        <f>258.45+79.7+13.5+123+365.75+69.85+69.36</f>
        <v>979.61</v>
      </c>
    </row>
    <row r="8" spans="1:5" ht="17.25" x14ac:dyDescent="0.4">
      <c r="A8" s="6" t="s">
        <v>9</v>
      </c>
      <c r="B8" s="16">
        <f>SUM(B7)</f>
        <v>1185.0999999999997</v>
      </c>
      <c r="C8" s="9"/>
      <c r="D8" s="17" t="s">
        <v>10</v>
      </c>
      <c r="E8" s="18">
        <f>SUM(E7)</f>
        <v>979.61</v>
      </c>
    </row>
    <row r="9" spans="1:5" x14ac:dyDescent="0.25">
      <c r="A9" s="6"/>
      <c r="B9" s="8"/>
      <c r="C9" s="9"/>
      <c r="D9" s="17"/>
      <c r="E9" s="11"/>
    </row>
    <row r="10" spans="1:5" x14ac:dyDescent="0.25">
      <c r="A10" s="12" t="s">
        <v>11</v>
      </c>
      <c r="B10" s="11"/>
      <c r="C10" s="9"/>
      <c r="D10" s="13" t="s">
        <v>11</v>
      </c>
      <c r="E10" s="11"/>
    </row>
    <row r="11" spans="1:5" x14ac:dyDescent="0.25">
      <c r="A11" s="14" t="s">
        <v>12</v>
      </c>
      <c r="B11" s="11">
        <f>98.5</f>
        <v>98.5</v>
      </c>
      <c r="C11" s="9"/>
      <c r="D11" s="15" t="s">
        <v>13</v>
      </c>
      <c r="E11" s="7">
        <v>400</v>
      </c>
    </row>
    <row r="12" spans="1:5" x14ac:dyDescent="0.25">
      <c r="A12" s="14" t="s">
        <v>14</v>
      </c>
      <c r="B12" s="11">
        <f>29+33.9+41+7</f>
        <v>110.9</v>
      </c>
      <c r="C12" s="9"/>
      <c r="D12" s="15" t="s">
        <v>15</v>
      </c>
      <c r="E12" s="11">
        <v>45</v>
      </c>
    </row>
    <row r="13" spans="1:5" x14ac:dyDescent="0.25">
      <c r="A13" s="14" t="s">
        <v>16</v>
      </c>
      <c r="B13" s="11">
        <f>6+15+75</f>
        <v>96</v>
      </c>
      <c r="C13" s="9"/>
      <c r="D13" s="14" t="s">
        <v>16</v>
      </c>
      <c r="E13" s="11">
        <f>99</f>
        <v>99</v>
      </c>
    </row>
    <row r="14" spans="1:5" x14ac:dyDescent="0.25">
      <c r="A14" s="14" t="s">
        <v>17</v>
      </c>
      <c r="B14" s="11">
        <f>259.46+52.5+93</f>
        <v>404.96</v>
      </c>
      <c r="C14" s="9"/>
      <c r="D14" s="15" t="s">
        <v>17</v>
      </c>
      <c r="E14" s="11">
        <f>52.5+259.46+93</f>
        <v>404.96</v>
      </c>
    </row>
    <row r="15" spans="1:5" x14ac:dyDescent="0.25">
      <c r="A15" s="14" t="s">
        <v>18</v>
      </c>
      <c r="B15" s="11">
        <v>137.80000000000001</v>
      </c>
      <c r="C15" s="9"/>
      <c r="D15" s="15" t="s">
        <v>19</v>
      </c>
      <c r="E15" s="11">
        <f>38.11+20</f>
        <v>58.11</v>
      </c>
    </row>
    <row r="16" spans="1:5" x14ac:dyDescent="0.25">
      <c r="A16" s="14" t="s">
        <v>20</v>
      </c>
      <c r="B16" s="11">
        <f>10+40+10+5</f>
        <v>65</v>
      </c>
      <c r="C16" s="9"/>
      <c r="D16" s="15" t="s">
        <v>21</v>
      </c>
      <c r="E16" s="11">
        <f>50+50</f>
        <v>100</v>
      </c>
    </row>
    <row r="17" spans="1:5" x14ac:dyDescent="0.25">
      <c r="A17" s="14" t="s">
        <v>22</v>
      </c>
      <c r="B17" s="19">
        <v>0</v>
      </c>
      <c r="C17" s="9"/>
      <c r="D17" s="14" t="s">
        <v>23</v>
      </c>
      <c r="E17" s="7">
        <f>5</f>
        <v>5</v>
      </c>
    </row>
    <row r="18" spans="1:5" x14ac:dyDescent="0.25">
      <c r="A18" s="4" t="s">
        <v>24</v>
      </c>
      <c r="B18" s="19">
        <f>100+15</f>
        <v>115</v>
      </c>
      <c r="C18" s="9"/>
      <c r="D18" s="14" t="s">
        <v>25</v>
      </c>
      <c r="E18" s="7">
        <v>72.66</v>
      </c>
    </row>
    <row r="19" spans="1:5" x14ac:dyDescent="0.25">
      <c r="A19" s="14" t="s">
        <v>26</v>
      </c>
      <c r="B19" s="19">
        <f>4.5+1</f>
        <v>5.5</v>
      </c>
      <c r="C19" s="9"/>
      <c r="D19" s="15" t="s">
        <v>27</v>
      </c>
      <c r="E19" s="11">
        <f>27.6</f>
        <v>27.6</v>
      </c>
    </row>
    <row r="20" spans="1:5" x14ac:dyDescent="0.25">
      <c r="A20" s="14" t="s">
        <v>28</v>
      </c>
      <c r="B20" s="11">
        <f>1.5</f>
        <v>1.5</v>
      </c>
      <c r="C20" s="9"/>
      <c r="D20" s="15" t="s">
        <v>29</v>
      </c>
      <c r="E20" s="11">
        <v>51.5</v>
      </c>
    </row>
    <row r="21" spans="1:5" x14ac:dyDescent="0.25">
      <c r="A21" s="14" t="s">
        <v>30</v>
      </c>
      <c r="B21" s="19">
        <f>0.08+0.07+0.08+0.07+0.06+0.07+0.06+0.07+0.06+0.06+0.06+0.05</f>
        <v>0.79000000000000026</v>
      </c>
      <c r="C21" s="9"/>
      <c r="D21" s="15" t="s">
        <v>31</v>
      </c>
      <c r="E21" s="11">
        <v>21.4</v>
      </c>
    </row>
    <row r="22" spans="1:5" ht="17.25" x14ac:dyDescent="0.4">
      <c r="A22" s="6" t="s">
        <v>32</v>
      </c>
      <c r="B22" s="18">
        <f>SUM(B11:B21)</f>
        <v>1035.9499999999998</v>
      </c>
      <c r="C22" s="9"/>
      <c r="D22" s="14" t="s">
        <v>33</v>
      </c>
      <c r="E22" s="7">
        <f>1.32+1.79+0.24+0.54+0.19+0.82+0.4+1.49+0.14+1.38+0.38+0.26+0.7+0.24+0.1+0.78+0.8+0.13+1.36+0.38+0.98+1.68+0.3+0.24+0.3+0.43+0.1+0.65+0.44+0.64+0.11+0.42+0.6</f>
        <v>20.330000000000009</v>
      </c>
    </row>
    <row r="23" spans="1:5" x14ac:dyDescent="0.25">
      <c r="A23" s="14"/>
      <c r="B23" s="7"/>
      <c r="C23" s="9"/>
      <c r="D23" s="14" t="s">
        <v>34</v>
      </c>
      <c r="E23" s="7">
        <f>26.43+18.94+56.71+7.99</f>
        <v>110.07000000000001</v>
      </c>
    </row>
    <row r="24" spans="1:5" x14ac:dyDescent="0.25">
      <c r="A24" s="14"/>
      <c r="B24" s="7"/>
      <c r="C24" s="9"/>
      <c r="D24" s="15" t="s">
        <v>35</v>
      </c>
      <c r="E24" s="11">
        <f>100+168+49.4</f>
        <v>317.39999999999998</v>
      </c>
    </row>
    <row r="25" spans="1:5" ht="17.25" x14ac:dyDescent="0.4">
      <c r="A25" s="14"/>
      <c r="B25" s="7"/>
      <c r="C25" s="9"/>
      <c r="D25" s="20" t="s">
        <v>32</v>
      </c>
      <c r="E25" s="21">
        <f>SUM(E11:E24)</f>
        <v>1733.0300000000002</v>
      </c>
    </row>
    <row r="26" spans="1:5" x14ac:dyDescent="0.25">
      <c r="A26" s="14"/>
      <c r="B26" s="11"/>
      <c r="C26" s="9"/>
      <c r="D26" s="14"/>
      <c r="E26" s="7"/>
    </row>
    <row r="27" spans="1:5" x14ac:dyDescent="0.25">
      <c r="A27" s="14"/>
      <c r="B27" s="7"/>
      <c r="C27" s="9"/>
      <c r="D27" s="14"/>
      <c r="E27" s="7"/>
    </row>
    <row r="28" spans="1:5" x14ac:dyDescent="0.25">
      <c r="A28" s="14"/>
      <c r="B28" s="22"/>
      <c r="C28" s="9"/>
      <c r="D28" s="14"/>
      <c r="E28" s="7"/>
    </row>
    <row r="29" spans="1:5" x14ac:dyDescent="0.25">
      <c r="A29" s="14"/>
      <c r="B29" s="22"/>
      <c r="C29" s="9"/>
      <c r="D29" s="14"/>
      <c r="E29" s="7"/>
    </row>
    <row r="30" spans="1:5" x14ac:dyDescent="0.25">
      <c r="A30" s="6"/>
      <c r="B30" s="22"/>
      <c r="C30" s="9"/>
      <c r="D30" s="20"/>
      <c r="E30" s="7"/>
    </row>
    <row r="31" spans="1:5" ht="17.25" x14ac:dyDescent="0.4">
      <c r="A31" s="23" t="s">
        <v>36</v>
      </c>
      <c r="B31" s="24">
        <f>B8+B22</f>
        <v>2221.0499999999993</v>
      </c>
      <c r="C31" s="9"/>
      <c r="D31" s="23" t="s">
        <v>37</v>
      </c>
      <c r="E31" s="25">
        <f>E8+E25</f>
        <v>2712.6400000000003</v>
      </c>
    </row>
    <row r="32" spans="1:5" x14ac:dyDescent="0.25">
      <c r="A32" s="26"/>
      <c r="B32" s="27"/>
      <c r="C32" s="9"/>
      <c r="E32" s="28"/>
    </row>
    <row r="33" spans="1:5" ht="17.25" x14ac:dyDescent="0.4">
      <c r="A33" s="26"/>
      <c r="B33" s="27"/>
      <c r="C33" s="9"/>
      <c r="D33" s="29" t="s">
        <v>38</v>
      </c>
      <c r="E33" s="30">
        <f>B4+B31-E31</f>
        <v>1191.0899999999992</v>
      </c>
    </row>
    <row r="34" spans="1:5" x14ac:dyDescent="0.25">
      <c r="A34" s="26"/>
      <c r="B34" s="31"/>
      <c r="C34" s="9"/>
      <c r="E34" s="32"/>
    </row>
    <row r="35" spans="1:5" x14ac:dyDescent="0.25">
      <c r="C35" s="9"/>
    </row>
    <row r="36" spans="1:5" x14ac:dyDescent="0.25">
      <c r="C36" s="9"/>
    </row>
    <row r="37" spans="1:5" x14ac:dyDescent="0.25">
      <c r="C3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2018-19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Lizzy Moor</dc:creator>
  <cp:lastModifiedBy>Lizzy Moor</cp:lastModifiedBy>
  <dcterms:created xsi:type="dcterms:W3CDTF">2019-11-22T12:37:22Z</dcterms:created>
  <dcterms:modified xsi:type="dcterms:W3CDTF">2019-11-22T12:38:42Z</dcterms:modified>
</cp:coreProperties>
</file>