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/>
  <mc:AlternateContent xmlns:mc="http://schemas.openxmlformats.org/markup-compatibility/2006">
    <mc:Choice Requires="x15">
      <x15ac:absPath xmlns:x15ac="http://schemas.microsoft.com/office/spreadsheetml/2010/11/ac" url="/Volumes/Untitled/HPSCANS/"/>
    </mc:Choice>
  </mc:AlternateContent>
  <xr:revisionPtr revIDLastSave="0" documentId="8_{0BDFF3A1-8950-A84F-BA51-725DB15A0509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Sheet1" sheetId="1" r:id="rId1"/>
    <sheet name="Sheet2" sheetId="2" r:id="rId2"/>
  </sheets>
  <definedNames>
    <definedName name="_xlnm.Print_Area" localSheetId="0">Sheet1!A1:G91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74" i="1" s="1"/>
  <c r="D70" i="1"/>
  <c r="G68" i="1"/>
  <c r="F68" i="1"/>
  <c r="E68" i="1"/>
  <c r="D68" i="1"/>
  <c r="C68" i="1"/>
  <c r="G62" i="1"/>
  <c r="G70" i="1" s="1"/>
  <c r="F62" i="1"/>
  <c r="F70" i="1" s="1"/>
  <c r="E62" i="1"/>
  <c r="E70" i="1" s="1"/>
  <c r="D62" i="1"/>
  <c r="C62" i="1"/>
  <c r="C70" i="1" s="1"/>
  <c r="C76" i="1" s="1"/>
  <c r="G56" i="1"/>
  <c r="F56" i="1"/>
  <c r="E56" i="1"/>
  <c r="D56" i="1"/>
  <c r="C56" i="1"/>
  <c r="C46" i="1"/>
  <c r="C45" i="1"/>
  <c r="C44" i="1"/>
  <c r="C43" i="1"/>
  <c r="G41" i="1"/>
  <c r="C41" i="1"/>
  <c r="C50" i="1" s="1"/>
  <c r="C52" i="1" s="1"/>
  <c r="G39" i="1"/>
  <c r="F39" i="1"/>
  <c r="E39" i="1"/>
  <c r="D39" i="1"/>
  <c r="C39" i="1"/>
  <c r="G26" i="1"/>
  <c r="F26" i="1"/>
  <c r="F41" i="1" s="1"/>
  <c r="E26" i="1"/>
  <c r="E41" i="1" s="1"/>
  <c r="D26" i="1"/>
  <c r="D41" i="1" s="1"/>
  <c r="C26" i="1"/>
  <c r="C78" i="1" l="1"/>
  <c r="D72" i="1"/>
  <c r="D74" i="1" s="1"/>
  <c r="D50" i="1"/>
  <c r="D52" i="1" s="1"/>
  <c r="C55" i="1"/>
  <c r="D44" i="1"/>
  <c r="D46" i="1" s="1"/>
  <c r="D76" i="1"/>
  <c r="D55" i="1" l="1"/>
  <c r="E44" i="1"/>
  <c r="E72" i="1"/>
  <c r="D78" i="1"/>
  <c r="E74" i="1" l="1"/>
  <c r="E76" i="1"/>
  <c r="E46" i="1"/>
  <c r="E50" i="1"/>
  <c r="E52" i="1" s="1"/>
  <c r="E55" i="1" l="1"/>
  <c r="F44" i="1"/>
  <c r="F72" i="1"/>
  <c r="E78" i="1"/>
  <c r="F74" i="1" l="1"/>
  <c r="F76" i="1"/>
  <c r="F46" i="1"/>
  <c r="F50" i="1"/>
  <c r="F52" i="1" s="1"/>
  <c r="F55" i="1" l="1"/>
  <c r="G44" i="1"/>
  <c r="G72" i="1"/>
  <c r="F78" i="1"/>
  <c r="G74" i="1" l="1"/>
  <c r="G76" i="1"/>
  <c r="G78" i="1" s="1"/>
  <c r="G46" i="1"/>
  <c r="G50" i="1"/>
  <c r="G52" i="1" s="1"/>
  <c r="G55" i="1" s="1"/>
</calcChain>
</file>

<file path=xl/sharedStrings.xml><?xml version="1.0" encoding="utf-8"?>
<sst xmlns="http://schemas.openxmlformats.org/spreadsheetml/2006/main" count="115" uniqueCount="86">
  <si>
    <t>2022-23</t>
  </si>
  <si>
    <t>CFR LINE</t>
  </si>
  <si>
    <t>2024-25</t>
  </si>
  <si>
    <t>REVENUE INCOME</t>
  </si>
  <si>
    <t>Signed by Chair of Governors</t>
  </si>
  <si>
    <t>E31 - E32</t>
  </si>
  <si>
    <t>Extended Schools Revenue</t>
  </si>
  <si>
    <t>I01</t>
  </si>
  <si>
    <t>CE01 - CE04</t>
  </si>
  <si>
    <t>7 Other Income</t>
  </si>
  <si>
    <t>Total</t>
  </si>
  <si>
    <t>CARRIED FORWARD (c + d)</t>
  </si>
  <si>
    <t>I14</t>
  </si>
  <si>
    <t>I08a - I13</t>
  </si>
  <si>
    <t>TOTAL CAPITAL EXPENDITURE (f)</t>
  </si>
  <si>
    <t>8 Blank Code</t>
  </si>
  <si>
    <t>0</t>
  </si>
  <si>
    <t>14 Building/Grounds Maint &amp; Improvements</t>
  </si>
  <si>
    <t>(*Delete as appropriate)</t>
  </si>
  <si>
    <t>E12 - E13</t>
  </si>
  <si>
    <t>BROUGHT FORWARD</t>
  </si>
  <si>
    <t>DECLARATIONS</t>
  </si>
  <si>
    <t>2 Funding for 6th form students</t>
  </si>
  <si>
    <t>E03 - E07</t>
  </si>
  <si>
    <t>17 Other Costs</t>
  </si>
  <si>
    <t>2020-21</t>
  </si>
  <si>
    <t>Controls on surplus balances early warning threshold</t>
  </si>
  <si>
    <t>I15 - I17</t>
  </si>
  <si>
    <t>CI01 - CI04</t>
  </si>
  <si>
    <t>E19-E21/E27</t>
  </si>
  <si>
    <t xml:space="preserve">This budget was/will be* considered and approved by the Governing Body at their meeting on: </t>
  </si>
  <si>
    <t>CONTINGENCY / (DEFICIT)</t>
  </si>
  <si>
    <t>16 Educational Supplies &amp; Services</t>
  </si>
  <si>
    <t>E22-E25/E28a-E30</t>
  </si>
  <si>
    <t>TOTAL INCOME (a)</t>
  </si>
  <si>
    <t>SCHOOL BUDGET TEMPLATE</t>
  </si>
  <si>
    <t>Uncommitted Revenue</t>
  </si>
  <si>
    <t>E14 - E18</t>
  </si>
  <si>
    <t>1 Funds Delegated by the LA</t>
  </si>
  <si>
    <t>13 Indirect Employee Expense/Training</t>
  </si>
  <si>
    <t>DETAILS</t>
  </si>
  <si>
    <t>11 Teaching/Supply Staff</t>
  </si>
  <si>
    <t>10 Capital Income</t>
  </si>
  <si>
    <t>Langley Fitzurse Church of England Primary School</t>
  </si>
  <si>
    <t>IN YEAR REVENUE SURPLUS / (DEFICIT) (c = a - b)</t>
  </si>
  <si>
    <t>DFE No.</t>
  </si>
  <si>
    <t>2021-22</t>
  </si>
  <si>
    <t>Revenue C/F as a % of Budget Share</t>
  </si>
  <si>
    <t>E01/E02/E26</t>
  </si>
  <si>
    <t>6 Other Grants and Payments Received</t>
  </si>
  <si>
    <t>SURPLUS / (DEFICIT)</t>
  </si>
  <si>
    <t>I03</t>
  </si>
  <si>
    <t>I02</t>
  </si>
  <si>
    <t>CUMULATIVE</t>
  </si>
  <si>
    <t>Number On Roll</t>
  </si>
  <si>
    <t>I06</t>
  </si>
  <si>
    <t>I05</t>
  </si>
  <si>
    <t>Capital</t>
  </si>
  <si>
    <t>TOTAL REVENUE EXPENDITURE (b)</t>
  </si>
  <si>
    <t>15 Other Premises Costs</t>
  </si>
  <si>
    <t>2023-24</t>
  </si>
  <si>
    <t>Date:</t>
  </si>
  <si>
    <t>IN YEAR SURPLUS / (DEFICIT) (g = e - f)</t>
  </si>
  <si>
    <t>CAPITAL EXPENDITURE</t>
  </si>
  <si>
    <t>3 NPA Income</t>
  </si>
  <si>
    <t>18 Community Focussed Schools Expenditure</t>
  </si>
  <si>
    <t>5 Other Government Grants</t>
  </si>
  <si>
    <t>4 Pupil Premium</t>
  </si>
  <si>
    <t>CAPITAL INCOME</t>
  </si>
  <si>
    <t>CARRIED FORWARD (g + h)</t>
  </si>
  <si>
    <t>1(i) In Year Pupil Growth</t>
  </si>
  <si>
    <t>Signed by Responsible Officer</t>
  </si>
  <si>
    <t>Total (d)</t>
  </si>
  <si>
    <t>E08 - E11</t>
  </si>
  <si>
    <t>Committed Revenue</t>
  </si>
  <si>
    <t>REVENUE EXPENDITURE</t>
  </si>
  <si>
    <t>School Name:</t>
  </si>
  <si>
    <t>12 Support Staff</t>
  </si>
  <si>
    <t>19 Capital Expenditure</t>
  </si>
  <si>
    <t>I07 &amp; I18</t>
  </si>
  <si>
    <t>Total (h)</t>
  </si>
  <si>
    <t>3102</t>
  </si>
  <si>
    <t>TOTAL CAPITAL INCOME (e)</t>
  </si>
  <si>
    <t>Cap No.</t>
  </si>
  <si>
    <t>9 Extended Schools</t>
  </si>
  <si>
    <t>Scenario D -  incl Lettings income from 2021/22 and half day extra per week Asst Head release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</si>
</sst>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;\(#,##0\)"/>
    <numFmt numFmtId="165" formatCode="0.00%;\ \(0.00%\)"/>
  </numFmts>
  <fonts count="6" x14ac:knownFonts="1">
    <font>
      <sz val="10"/>
      <name val="Arial"/>
    </font>
    <font>
      <b/>
      <sz val="11"/>
      <color rgb="FFFFFFFF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</cellStyleXfs>
  <cellXfs count="56">
    <xf numFmtId="0" fontId="0" fillId="0" borderId="0" xfId="0"/>
    <xf numFmtId="0" fontId="1" fillId="2" borderId="4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2" borderId="7" xfId="0" applyFont="1" applyFill="1" applyBorder="1"/>
    <xf numFmtId="164" fontId="1" fillId="2" borderId="1" xfId="0" applyNumberFormat="1" applyFont="1" applyFill="1" applyBorder="1"/>
    <xf numFmtId="164" fontId="1" fillId="2" borderId="9" xfId="0" applyNumberFormat="1" applyFont="1" applyFill="1" applyBorder="1"/>
    <xf numFmtId="164" fontId="1" fillId="2" borderId="2" xfId="0" applyNumberFormat="1" applyFont="1" applyFill="1" applyBorder="1"/>
    <xf numFmtId="164" fontId="1" fillId="2" borderId="4" xfId="0" applyNumberFormat="1" applyFont="1" applyFill="1" applyBorder="1"/>
    <xf numFmtId="0" fontId="3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0" xfId="0" applyFont="1" applyFill="1" applyBorder="1"/>
    <xf numFmtId="0" fontId="3" fillId="2" borderId="10" xfId="0" applyFont="1" applyFill="1" applyBorder="1"/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6" xfId="0" applyFont="1" applyFill="1" applyBorder="1"/>
    <xf numFmtId="164" fontId="1" fillId="2" borderId="1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3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1" fillId="2" borderId="10" xfId="0" applyNumberFormat="1" applyFont="1" applyFill="1" applyBorder="1"/>
    <xf numFmtId="165" fontId="1" fillId="2" borderId="12" xfId="0" applyNumberFormat="1" applyFont="1" applyFill="1" applyBorder="1"/>
    <xf numFmtId="0" fontId="1" fillId="2" borderId="12" xfId="0" applyFont="1" applyFill="1" applyBorder="1"/>
    <xf numFmtId="0" fontId="0" fillId="3" borderId="6" xfId="0" applyFill="1" applyBorder="1"/>
    <xf numFmtId="0" fontId="0" fillId="3" borderId="0" xfId="0" applyFill="1"/>
    <xf numFmtId="164" fontId="5" fillId="4" borderId="2" xfId="0" applyNumberFormat="1" applyFont="1" applyFill="1" applyBorder="1"/>
    <xf numFmtId="164" fontId="5" fillId="4" borderId="4" xfId="0" applyNumberFormat="1" applyFont="1" applyFill="1" applyBorder="1"/>
    <xf numFmtId="164" fontId="5" fillId="4" borderId="2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0" fontId="4" fillId="0" borderId="5" xfId="0" applyFont="1" applyFill="1" applyBorder="1"/>
    <xf numFmtId="0" fontId="0" fillId="0" borderId="0" xfId="0" applyFill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workbookViewId="0">
      <selection activeCell="B6" sqref="B6"/>
    </sheetView>
  </sheetViews>
  <sheetFormatPr baseColWidth="10" defaultColWidth="9.1640625" defaultRowHeight="12.75" customHeight="1" x14ac:dyDescent="0.15"/>
  <cols>
    <col min="1" max="1" width="37.6640625" customWidth="1"/>
    <col min="2" max="2" width="23.5" customWidth="1"/>
    <col min="3" max="7" width="11.33203125" customWidth="1"/>
  </cols>
  <sheetData>
    <row r="1" spans="1:7" ht="15" customHeight="1" x14ac:dyDescent="0.15">
      <c r="A1" s="6" t="s">
        <v>35</v>
      </c>
      <c r="B1" s="5"/>
      <c r="C1" s="5"/>
      <c r="D1" s="5"/>
      <c r="E1" s="5"/>
      <c r="F1" s="5"/>
      <c r="G1" s="4"/>
    </row>
    <row r="2" spans="1:7" ht="15" customHeight="1" x14ac:dyDescent="0.15"/>
    <row r="3" spans="1:7" ht="15" customHeight="1" x14ac:dyDescent="0.15">
      <c r="A3" s="9" t="s">
        <v>76</v>
      </c>
      <c r="B3" s="12" t="s">
        <v>43</v>
      </c>
      <c r="C3" s="11"/>
      <c r="D3" s="11"/>
      <c r="E3" s="11"/>
      <c r="F3" s="11"/>
      <c r="G3" s="13"/>
    </row>
    <row r="4" spans="1:7" ht="15" customHeight="1" x14ac:dyDescent="0.15"/>
    <row r="5" spans="1:7" ht="15" customHeight="1" x14ac:dyDescent="0.15">
      <c r="A5" s="9" t="s">
        <v>45</v>
      </c>
      <c r="B5" s="14" t="s">
        <v>81</v>
      </c>
    </row>
    <row r="6" spans="1:7" ht="15" customHeight="1" x14ac:dyDescent="0.15">
      <c r="A6" s="9" t="s">
        <v>83</v>
      </c>
      <c r="B6" s="54" t="s">
        <v>85</v>
      </c>
      <c r="C6" s="55"/>
      <c r="D6" s="55"/>
      <c r="E6" s="55"/>
      <c r="F6" s="55"/>
      <c r="G6" s="55"/>
    </row>
    <row r="7" spans="1:7" ht="15" customHeight="1" x14ac:dyDescent="0.15"/>
    <row r="8" spans="1:7" ht="15" customHeight="1" x14ac:dyDescent="0.15">
      <c r="A8" s="17" t="s">
        <v>40</v>
      </c>
      <c r="B8" s="8" t="s">
        <v>1</v>
      </c>
      <c r="C8" s="8" t="s">
        <v>25</v>
      </c>
      <c r="D8" s="8" t="s">
        <v>46</v>
      </c>
      <c r="E8" s="8" t="s">
        <v>0</v>
      </c>
      <c r="F8" s="8" t="s">
        <v>60</v>
      </c>
      <c r="G8" s="18" t="s">
        <v>2</v>
      </c>
    </row>
    <row r="9" spans="1:7" ht="15" customHeight="1" x14ac:dyDescent="0.15"/>
    <row r="10" spans="1:7" ht="15" customHeight="1" x14ac:dyDescent="0.15">
      <c r="B10" s="17" t="s">
        <v>54</v>
      </c>
      <c r="C10" s="16">
        <v>97</v>
      </c>
      <c r="D10" s="16">
        <v>97</v>
      </c>
      <c r="E10" s="16">
        <v>104</v>
      </c>
      <c r="F10" s="16">
        <v>102</v>
      </c>
      <c r="G10" s="18">
        <v>100</v>
      </c>
    </row>
    <row r="11" spans="1:7" ht="15" customHeight="1" x14ac:dyDescent="0.15"/>
    <row r="12" spans="1:7" ht="15" customHeight="1" x14ac:dyDescent="0.15"/>
    <row r="13" spans="1:7" ht="15" customHeight="1" x14ac:dyDescent="0.15">
      <c r="A13" s="3" t="s">
        <v>3</v>
      </c>
      <c r="B13" s="2"/>
      <c r="C13" s="2"/>
      <c r="D13" s="2"/>
      <c r="E13" s="2"/>
      <c r="F13" s="2"/>
      <c r="G13" s="1"/>
    </row>
    <row r="14" spans="1:7" ht="15" customHeight="1" x14ac:dyDescent="0.15">
      <c r="A14" s="21"/>
      <c r="G14" s="23"/>
    </row>
    <row r="15" spans="1:7" ht="15" customHeight="1" x14ac:dyDescent="0.15">
      <c r="A15" s="21" t="s">
        <v>38</v>
      </c>
      <c r="B15" s="19" t="s">
        <v>7</v>
      </c>
      <c r="C15" s="20">
        <v>459858.9</v>
      </c>
      <c r="D15" s="20">
        <v>461633.4</v>
      </c>
      <c r="E15" s="20">
        <v>488893.7</v>
      </c>
      <c r="F15" s="20">
        <v>476698.4</v>
      </c>
      <c r="G15" s="24">
        <v>477715.9</v>
      </c>
    </row>
    <row r="16" spans="1:7" ht="15" customHeight="1" x14ac:dyDescent="0.15">
      <c r="A16" s="21" t="s">
        <v>70</v>
      </c>
      <c r="B16" s="19" t="s">
        <v>7</v>
      </c>
      <c r="C16" s="20">
        <v>0</v>
      </c>
      <c r="D16" s="20">
        <v>0</v>
      </c>
      <c r="E16" s="20">
        <v>0</v>
      </c>
      <c r="F16" s="20">
        <v>0</v>
      </c>
      <c r="G16" s="24">
        <v>0</v>
      </c>
    </row>
    <row r="17" spans="1:7" ht="15" customHeight="1" x14ac:dyDescent="0.15">
      <c r="A17" s="21" t="s">
        <v>22</v>
      </c>
      <c r="B17" s="19" t="s">
        <v>52</v>
      </c>
      <c r="C17" s="20">
        <v>0</v>
      </c>
      <c r="D17" s="20">
        <v>0</v>
      </c>
      <c r="E17" s="20">
        <v>0</v>
      </c>
      <c r="F17" s="20">
        <v>0</v>
      </c>
      <c r="G17" s="24">
        <v>0</v>
      </c>
    </row>
    <row r="18" spans="1:7" ht="15" customHeight="1" x14ac:dyDescent="0.15">
      <c r="A18" s="21" t="s">
        <v>64</v>
      </c>
      <c r="B18" s="19" t="s">
        <v>51</v>
      </c>
      <c r="C18" s="20">
        <v>15967</v>
      </c>
      <c r="D18" s="20">
        <v>9616</v>
      </c>
      <c r="E18" s="20">
        <v>2339</v>
      </c>
      <c r="F18" s="20">
        <v>0</v>
      </c>
      <c r="G18" s="24">
        <v>0</v>
      </c>
    </row>
    <row r="19" spans="1:7" ht="15" customHeight="1" x14ac:dyDescent="0.15">
      <c r="A19" s="21" t="s">
        <v>67</v>
      </c>
      <c r="B19" s="19" t="s">
        <v>56</v>
      </c>
      <c r="C19" s="20">
        <v>28210</v>
      </c>
      <c r="D19" s="20">
        <v>21485</v>
      </c>
      <c r="E19" s="20">
        <v>20485</v>
      </c>
      <c r="F19" s="20">
        <v>20485</v>
      </c>
      <c r="G19" s="24">
        <v>11760</v>
      </c>
    </row>
    <row r="20" spans="1:7" ht="15" customHeight="1" x14ac:dyDescent="0.15">
      <c r="A20" s="21" t="s">
        <v>66</v>
      </c>
      <c r="B20" s="19" t="s">
        <v>55</v>
      </c>
      <c r="C20" s="20">
        <v>0</v>
      </c>
      <c r="D20" s="20">
        <v>0</v>
      </c>
      <c r="E20" s="20">
        <v>0</v>
      </c>
      <c r="F20" s="20">
        <v>0</v>
      </c>
      <c r="G20" s="24">
        <v>0</v>
      </c>
    </row>
    <row r="21" spans="1:7" ht="15" customHeight="1" x14ac:dyDescent="0.15">
      <c r="A21" s="21" t="s">
        <v>49</v>
      </c>
      <c r="B21" s="19" t="s">
        <v>79</v>
      </c>
      <c r="C21" s="20">
        <v>21114</v>
      </c>
      <c r="D21" s="20">
        <v>12673</v>
      </c>
      <c r="E21" s="20">
        <v>12673</v>
      </c>
      <c r="F21" s="20">
        <v>12673</v>
      </c>
      <c r="G21" s="24">
        <v>12673</v>
      </c>
    </row>
    <row r="22" spans="1:7" ht="15" customHeight="1" x14ac:dyDescent="0.15">
      <c r="A22" s="21" t="s">
        <v>9</v>
      </c>
      <c r="B22" s="19" t="s">
        <v>13</v>
      </c>
      <c r="C22" s="20">
        <v>30390</v>
      </c>
      <c r="D22" s="20">
        <v>28150</v>
      </c>
      <c r="E22" s="20">
        <v>28150</v>
      </c>
      <c r="F22" s="20">
        <v>28150</v>
      </c>
      <c r="G22" s="24">
        <v>28150</v>
      </c>
    </row>
    <row r="23" spans="1:7" ht="15" customHeight="1" x14ac:dyDescent="0.15">
      <c r="A23" s="21" t="s">
        <v>15</v>
      </c>
      <c r="B23" s="19" t="s">
        <v>12</v>
      </c>
      <c r="C23" s="20">
        <v>0</v>
      </c>
      <c r="D23" s="20">
        <v>0</v>
      </c>
      <c r="E23" s="20">
        <v>0</v>
      </c>
      <c r="F23" s="20">
        <v>0</v>
      </c>
      <c r="G23" s="24">
        <v>0</v>
      </c>
    </row>
    <row r="24" spans="1:7" ht="15" customHeight="1" x14ac:dyDescent="0.15">
      <c r="A24" s="21" t="s">
        <v>84</v>
      </c>
      <c r="B24" s="19" t="s">
        <v>27</v>
      </c>
      <c r="C24" s="20">
        <v>0</v>
      </c>
      <c r="D24" s="20">
        <v>0</v>
      </c>
      <c r="E24" s="20">
        <v>0</v>
      </c>
      <c r="F24" s="20">
        <v>0</v>
      </c>
      <c r="G24" s="24">
        <v>0</v>
      </c>
    </row>
    <row r="25" spans="1:7" ht="15" customHeight="1" x14ac:dyDescent="0.15">
      <c r="A25" s="21"/>
      <c r="G25" s="23"/>
    </row>
    <row r="26" spans="1:7" ht="15" customHeight="1" x14ac:dyDescent="0.15">
      <c r="A26" s="17" t="s">
        <v>34</v>
      </c>
      <c r="B26" s="16"/>
      <c r="C26" s="29">
        <f>SUM(C15:C25)</f>
        <v>555539.9</v>
      </c>
      <c r="D26" s="29">
        <f>SUM(D15:D25)</f>
        <v>533557.4</v>
      </c>
      <c r="E26" s="29">
        <f>SUM(E15:E25)</f>
        <v>552540.69999999995</v>
      </c>
      <c r="F26" s="29">
        <f>SUM(F15:F25)</f>
        <v>538006.4</v>
      </c>
      <c r="G26" s="30">
        <f>SUM(G15:G25)</f>
        <v>530298.9</v>
      </c>
    </row>
    <row r="27" spans="1:7" ht="15" customHeight="1" x14ac:dyDescent="0.15"/>
    <row r="28" spans="1:7" ht="15" customHeight="1" x14ac:dyDescent="0.15">
      <c r="A28" s="3" t="s">
        <v>75</v>
      </c>
      <c r="B28" s="2"/>
      <c r="C28" s="2"/>
      <c r="D28" s="2"/>
      <c r="E28" s="2"/>
      <c r="F28" s="2"/>
      <c r="G28" s="1"/>
    </row>
    <row r="29" spans="1:7" ht="15" customHeight="1" x14ac:dyDescent="0.15">
      <c r="A29" s="21"/>
      <c r="G29" s="23"/>
    </row>
    <row r="30" spans="1:7" ht="15" customHeight="1" x14ac:dyDescent="0.15">
      <c r="A30" s="21" t="s">
        <v>41</v>
      </c>
      <c r="B30" s="19" t="s">
        <v>48</v>
      </c>
      <c r="C30" s="20">
        <v>268069.47460000002</v>
      </c>
      <c r="D30" s="20">
        <v>285690.03769999999</v>
      </c>
      <c r="E30" s="20">
        <v>297939.18</v>
      </c>
      <c r="F30" s="20">
        <v>307991.20770000003</v>
      </c>
      <c r="G30" s="24">
        <v>317676.44050000003</v>
      </c>
    </row>
    <row r="31" spans="1:7" ht="15" customHeight="1" x14ac:dyDescent="0.15">
      <c r="A31" s="21" t="s">
        <v>77</v>
      </c>
      <c r="B31" s="19" t="s">
        <v>23</v>
      </c>
      <c r="C31" s="20">
        <v>127314.62669999999</v>
      </c>
      <c r="D31" s="20">
        <v>124893.09699999999</v>
      </c>
      <c r="E31" s="20">
        <v>121385.15579999999</v>
      </c>
      <c r="F31" s="20">
        <v>124581.7037</v>
      </c>
      <c r="G31" s="24">
        <v>127858.14939999999</v>
      </c>
    </row>
    <row r="32" spans="1:7" ht="15" customHeight="1" x14ac:dyDescent="0.15">
      <c r="A32" s="21" t="s">
        <v>39</v>
      </c>
      <c r="B32" s="19" t="s">
        <v>73</v>
      </c>
      <c r="C32" s="20">
        <v>11348.348400000001</v>
      </c>
      <c r="D32" s="20">
        <v>9503.4500000000007</v>
      </c>
      <c r="E32" s="20">
        <v>9631.7366000000002</v>
      </c>
      <c r="F32" s="20">
        <v>9780.8500999999997</v>
      </c>
      <c r="G32" s="24">
        <v>9931.5274000000009</v>
      </c>
    </row>
    <row r="33" spans="1:9" ht="15" customHeight="1" x14ac:dyDescent="0.15">
      <c r="A33" s="21" t="s">
        <v>17</v>
      </c>
      <c r="B33" s="19" t="s">
        <v>19</v>
      </c>
      <c r="C33" s="20">
        <v>11811</v>
      </c>
      <c r="D33" s="20">
        <v>11706.14</v>
      </c>
      <c r="E33" s="20">
        <v>11858.2628</v>
      </c>
      <c r="F33" s="20">
        <v>12013.428099999999</v>
      </c>
      <c r="G33" s="24">
        <v>12171.696599999999</v>
      </c>
    </row>
    <row r="34" spans="1:9" ht="15" customHeight="1" x14ac:dyDescent="0.15">
      <c r="A34" s="21" t="s">
        <v>59</v>
      </c>
      <c r="B34" s="19" t="s">
        <v>37</v>
      </c>
      <c r="C34" s="20">
        <v>29564</v>
      </c>
      <c r="D34" s="20">
        <v>29727.200000000001</v>
      </c>
      <c r="E34" s="20">
        <v>30097.664000000001</v>
      </c>
      <c r="F34" s="20">
        <v>30475.537199999999</v>
      </c>
      <c r="G34" s="24">
        <v>30860.968000000001</v>
      </c>
    </row>
    <row r="35" spans="1:9" ht="15" customHeight="1" x14ac:dyDescent="0.15">
      <c r="A35" s="21" t="s">
        <v>32</v>
      </c>
      <c r="B35" s="19" t="s">
        <v>29</v>
      </c>
      <c r="C35" s="20">
        <v>61581</v>
      </c>
      <c r="D35" s="20">
        <v>24099.8</v>
      </c>
      <c r="E35" s="20">
        <v>23430.155999999999</v>
      </c>
      <c r="F35" s="20">
        <v>23563.1191</v>
      </c>
      <c r="G35" s="24">
        <v>23968.741300000002</v>
      </c>
    </row>
    <row r="36" spans="1:9" ht="15" customHeight="1" x14ac:dyDescent="0.15">
      <c r="A36" s="21" t="s">
        <v>24</v>
      </c>
      <c r="B36" s="19" t="s">
        <v>33</v>
      </c>
      <c r="C36" s="20">
        <v>53247</v>
      </c>
      <c r="D36" s="20">
        <v>56842.62</v>
      </c>
      <c r="E36" s="20">
        <v>57174.752399999998</v>
      </c>
      <c r="F36" s="20">
        <v>57513.527499999997</v>
      </c>
      <c r="G36" s="24">
        <v>57859.078099999999</v>
      </c>
    </row>
    <row r="37" spans="1:9" ht="15" customHeight="1" x14ac:dyDescent="0.15">
      <c r="A37" s="21" t="s">
        <v>65</v>
      </c>
      <c r="B37" s="19" t="s">
        <v>5</v>
      </c>
      <c r="C37" s="20">
        <v>0</v>
      </c>
      <c r="D37" s="20">
        <v>0</v>
      </c>
      <c r="E37" s="20">
        <v>0</v>
      </c>
      <c r="F37" s="20">
        <v>0</v>
      </c>
      <c r="G37" s="24">
        <v>0</v>
      </c>
    </row>
    <row r="38" spans="1:9" ht="15" customHeight="1" x14ac:dyDescent="0.15">
      <c r="A38" s="21"/>
      <c r="G38" s="23"/>
    </row>
    <row r="39" spans="1:9" ht="15" customHeight="1" x14ac:dyDescent="0.15">
      <c r="A39" s="17" t="s">
        <v>58</v>
      </c>
      <c r="B39" s="16"/>
      <c r="C39" s="29">
        <f>SUM(C30:C38)</f>
        <v>562935.4497</v>
      </c>
      <c r="D39" s="29">
        <f>SUM(D30:D38)</f>
        <v>542462.34470000002</v>
      </c>
      <c r="E39" s="29">
        <f>SUM(E30:E38)</f>
        <v>551516.90760000004</v>
      </c>
      <c r="F39" s="29">
        <f>SUM(F30:F38)</f>
        <v>565919.37340000004</v>
      </c>
      <c r="G39" s="30">
        <f>SUM(G30:G38)</f>
        <v>580326.6013000001</v>
      </c>
    </row>
    <row r="40" spans="1:9" ht="15" customHeight="1" x14ac:dyDescent="0.15"/>
    <row r="41" spans="1:9" ht="15" customHeight="1" x14ac:dyDescent="0.15">
      <c r="A41" s="17" t="s">
        <v>44</v>
      </c>
      <c r="B41" s="16"/>
      <c r="C41" s="50">
        <f>SUM(C26-C39)</f>
        <v>-7395.5496999999741</v>
      </c>
      <c r="D41" s="50">
        <f>SUM(D26-D39)</f>
        <v>-8904.9446999999927</v>
      </c>
      <c r="E41" s="50">
        <f>SUM(E26-E39)</f>
        <v>1023.7923999999184</v>
      </c>
      <c r="F41" s="50">
        <f>SUM(F26-F39)</f>
        <v>-27912.973400000017</v>
      </c>
      <c r="G41" s="51">
        <f>SUM(G26-G39)</f>
        <v>-50027.701300000073</v>
      </c>
    </row>
    <row r="42" spans="1:9" ht="15" customHeight="1" x14ac:dyDescent="0.15"/>
    <row r="43" spans="1:9" ht="15" customHeight="1" x14ac:dyDescent="0.15">
      <c r="A43" s="37" t="s">
        <v>50</v>
      </c>
      <c r="B43" s="35" t="s">
        <v>74</v>
      </c>
      <c r="C43" s="36">
        <f>20730</f>
        <v>20730</v>
      </c>
      <c r="D43" s="36" t="s">
        <v>16</v>
      </c>
      <c r="E43" s="36" t="s">
        <v>16</v>
      </c>
      <c r="F43" s="36" t="s">
        <v>16</v>
      </c>
      <c r="G43" s="39" t="s">
        <v>16</v>
      </c>
      <c r="H43" s="33"/>
      <c r="I43" s="33"/>
    </row>
    <row r="44" spans="1:9" ht="15" customHeight="1" x14ac:dyDescent="0.15">
      <c r="A44" s="38" t="s">
        <v>20</v>
      </c>
      <c r="B44" s="31" t="s">
        <v>36</v>
      </c>
      <c r="C44" s="32">
        <f>27534</f>
        <v>27534</v>
      </c>
      <c r="D44" s="32">
        <f>C52</f>
        <v>40868.450300000026</v>
      </c>
      <c r="E44" s="32">
        <f>D52</f>
        <v>31963.505600000033</v>
      </c>
      <c r="F44" s="32">
        <f>E52</f>
        <v>32987.297999999952</v>
      </c>
      <c r="G44" s="40">
        <f>F52</f>
        <v>5074.3245999999344</v>
      </c>
      <c r="H44" s="33"/>
      <c r="I44" s="33"/>
    </row>
    <row r="45" spans="1:9" ht="15" customHeight="1" x14ac:dyDescent="0.15">
      <c r="A45" s="38"/>
      <c r="B45" s="31" t="s">
        <v>6</v>
      </c>
      <c r="C45" s="32">
        <f>0</f>
        <v>0</v>
      </c>
      <c r="D45" s="32" t="s">
        <v>16</v>
      </c>
      <c r="E45" s="32" t="s">
        <v>16</v>
      </c>
      <c r="F45" s="32" t="s">
        <v>16</v>
      </c>
      <c r="G45" s="40" t="s">
        <v>16</v>
      </c>
      <c r="H45" s="33"/>
      <c r="I45" s="33"/>
    </row>
    <row r="46" spans="1:9" ht="15" customHeight="1" x14ac:dyDescent="0.15">
      <c r="A46" s="38"/>
      <c r="B46" s="42" t="s">
        <v>72</v>
      </c>
      <c r="C46" s="43">
        <f>SUM(C43:C45)</f>
        <v>48264</v>
      </c>
      <c r="D46" s="43">
        <f>SUM(D43:D45)</f>
        <v>40868.450300000026</v>
      </c>
      <c r="E46" s="43">
        <f>SUM(E43:E45)</f>
        <v>31963.505600000033</v>
      </c>
      <c r="F46" s="43">
        <f>SUM(F43:F45)</f>
        <v>32987.297999999952</v>
      </c>
      <c r="G46" s="44">
        <f>SUM(G43:G45)</f>
        <v>5074.3245999999344</v>
      </c>
      <c r="H46" s="33"/>
      <c r="I46" s="33"/>
    </row>
    <row r="47" spans="1:9" ht="15" customHeight="1" x14ac:dyDescent="0.15">
      <c r="A47" s="26"/>
      <c r="B47" s="15"/>
      <c r="C47" s="15"/>
      <c r="D47" s="15"/>
      <c r="E47" s="15"/>
      <c r="F47" s="15"/>
      <c r="G47" s="41"/>
    </row>
    <row r="48" spans="1:9" ht="15" customHeight="1" x14ac:dyDescent="0.15"/>
    <row r="49" spans="1:9" ht="15" customHeight="1" x14ac:dyDescent="0.15">
      <c r="A49" s="37" t="s">
        <v>53</v>
      </c>
      <c r="B49" s="35" t="s">
        <v>74</v>
      </c>
      <c r="C49" s="36" t="s">
        <v>16</v>
      </c>
      <c r="D49" s="36" t="s">
        <v>16</v>
      </c>
      <c r="E49" s="36" t="s">
        <v>16</v>
      </c>
      <c r="F49" s="36" t="s">
        <v>16</v>
      </c>
      <c r="G49" s="39" t="s">
        <v>16</v>
      </c>
      <c r="H49" s="33"/>
      <c r="I49" s="33"/>
    </row>
    <row r="50" spans="1:9" ht="15" customHeight="1" x14ac:dyDescent="0.15">
      <c r="A50" s="38" t="s">
        <v>31</v>
      </c>
      <c r="B50" s="31" t="s">
        <v>36</v>
      </c>
      <c r="C50" s="32">
        <f>C41+C46</f>
        <v>40868.450300000026</v>
      </c>
      <c r="D50" s="32">
        <f>D41+D44</f>
        <v>31963.505600000033</v>
      </c>
      <c r="E50" s="32">
        <f>E41+E44</f>
        <v>32987.297999999952</v>
      </c>
      <c r="F50" s="32">
        <f>F41+F44</f>
        <v>5074.3245999999344</v>
      </c>
      <c r="G50" s="40">
        <f>G41+G44</f>
        <v>-44953.376700000139</v>
      </c>
      <c r="H50" s="33"/>
      <c r="I50" s="33"/>
    </row>
    <row r="51" spans="1:9" ht="15" customHeight="1" x14ac:dyDescent="0.15">
      <c r="A51" s="38" t="s">
        <v>11</v>
      </c>
      <c r="B51" s="31" t="s">
        <v>6</v>
      </c>
      <c r="C51" s="32" t="s">
        <v>16</v>
      </c>
      <c r="D51" s="32" t="s">
        <v>16</v>
      </c>
      <c r="E51" s="32" t="s">
        <v>16</v>
      </c>
      <c r="F51" s="32" t="s">
        <v>16</v>
      </c>
      <c r="G51" s="40" t="s">
        <v>16</v>
      </c>
      <c r="H51" s="33"/>
      <c r="I51" s="33"/>
    </row>
    <row r="52" spans="1:9" ht="15" customHeight="1" x14ac:dyDescent="0.15">
      <c r="A52" s="38"/>
      <c r="B52" s="42" t="s">
        <v>10</v>
      </c>
      <c r="C52" s="52">
        <f>SUM(C49:C51)</f>
        <v>40868.450300000026</v>
      </c>
      <c r="D52" s="52">
        <f>SUM(D49:D51)</f>
        <v>31963.505600000033</v>
      </c>
      <c r="E52" s="52">
        <f>SUM(E49:E51)</f>
        <v>32987.297999999952</v>
      </c>
      <c r="F52" s="52">
        <f>SUM(F49:F51)</f>
        <v>5074.3245999999344</v>
      </c>
      <c r="G52" s="53">
        <f>SUM(G49:G51)</f>
        <v>-44953.376700000139</v>
      </c>
      <c r="H52" s="33"/>
      <c r="I52" s="33"/>
    </row>
    <row r="53" spans="1:9" ht="15" customHeight="1" x14ac:dyDescent="0.15">
      <c r="A53" s="26"/>
      <c r="B53" s="15"/>
      <c r="C53" s="15"/>
      <c r="D53" s="15"/>
      <c r="E53" s="15"/>
      <c r="F53" s="15"/>
      <c r="G53" s="41"/>
    </row>
    <row r="54" spans="1:9" ht="15" customHeight="1" x14ac:dyDescent="0.15"/>
    <row r="55" spans="1:9" ht="15" customHeight="1" x14ac:dyDescent="0.15">
      <c r="A55" s="37" t="s">
        <v>47</v>
      </c>
      <c r="B55" s="34"/>
      <c r="C55" s="45">
        <f>IF(OR(C15=0,C52=0),0,SUM(C52/C15))</f>
        <v>8.8871717607292205E-2</v>
      </c>
      <c r="D55" s="45">
        <f>IF(OR(D15=0,D52=0),0,SUM(D52/D15))</f>
        <v>6.924001946133021E-2</v>
      </c>
      <c r="E55" s="45">
        <f>IF(OR(E15=0,E52=0),0,SUM(E52/E15))</f>
        <v>6.7473354637214489E-2</v>
      </c>
      <c r="F55" s="45">
        <f>IF(OR(F15=0,F52=0),0,SUM(F52/F15))</f>
        <v>1.0644727567786958E-2</v>
      </c>
      <c r="G55" s="46">
        <f>IF(OR(G15=0,G52=0),0,SUM(G52/G15))</f>
        <v>-9.4100649988832566E-2</v>
      </c>
    </row>
    <row r="56" spans="1:9" ht="15" customHeight="1" x14ac:dyDescent="0.15">
      <c r="A56" s="26" t="s">
        <v>26</v>
      </c>
      <c r="B56" s="15"/>
      <c r="C56" s="27">
        <f>SUM(C15*0.06)</f>
        <v>27591.534</v>
      </c>
      <c r="D56" s="27">
        <f>SUM(D15*0.06)</f>
        <v>27698.004000000001</v>
      </c>
      <c r="E56" s="27">
        <f>SUM(E15*0.06)</f>
        <v>29333.621999999999</v>
      </c>
      <c r="F56" s="27">
        <f>SUM(F15*0.06)</f>
        <v>28601.903999999999</v>
      </c>
      <c r="G56" s="28">
        <f>SUM(G15*0.06)</f>
        <v>28662.954000000002</v>
      </c>
    </row>
    <row r="57" spans="1:9" ht="15" customHeight="1" x14ac:dyDescent="0.15"/>
    <row r="58" spans="1:9" ht="15" customHeight="1" x14ac:dyDescent="0.15">
      <c r="A58" s="3" t="s">
        <v>68</v>
      </c>
      <c r="B58" s="2"/>
      <c r="C58" s="2"/>
      <c r="D58" s="2"/>
      <c r="E58" s="2"/>
      <c r="F58" s="2"/>
      <c r="G58" s="1"/>
    </row>
    <row r="59" spans="1:9" ht="15" customHeight="1" x14ac:dyDescent="0.15">
      <c r="A59" s="21"/>
      <c r="G59" s="23"/>
    </row>
    <row r="60" spans="1:9" ht="15" customHeight="1" x14ac:dyDescent="0.15">
      <c r="A60" s="21" t="s">
        <v>42</v>
      </c>
      <c r="B60" s="19" t="s">
        <v>28</v>
      </c>
      <c r="C60" s="20">
        <v>4979</v>
      </c>
      <c r="D60" s="20">
        <v>5000</v>
      </c>
      <c r="E60" s="20">
        <v>5000</v>
      </c>
      <c r="F60" s="20">
        <v>5000</v>
      </c>
      <c r="G60" s="24">
        <v>5000</v>
      </c>
    </row>
    <row r="61" spans="1:9" ht="15" customHeight="1" x14ac:dyDescent="0.15">
      <c r="A61" s="21"/>
      <c r="G61" s="23"/>
    </row>
    <row r="62" spans="1:9" ht="15" customHeight="1" x14ac:dyDescent="0.15">
      <c r="A62" s="17" t="s">
        <v>82</v>
      </c>
      <c r="B62" s="16"/>
      <c r="C62" s="29">
        <f>SUM(C60:C61)</f>
        <v>4979</v>
      </c>
      <c r="D62" s="29">
        <f>SUM(D60:D61)</f>
        <v>5000</v>
      </c>
      <c r="E62" s="29">
        <f>SUM(E60:E61)</f>
        <v>5000</v>
      </c>
      <c r="F62" s="29">
        <f>SUM(F60:F61)</f>
        <v>5000</v>
      </c>
      <c r="G62" s="30">
        <f>SUM(G60:G61)</f>
        <v>5000</v>
      </c>
    </row>
    <row r="63" spans="1:9" ht="15" customHeight="1" x14ac:dyDescent="0.15"/>
    <row r="64" spans="1:9" ht="15" customHeight="1" x14ac:dyDescent="0.15">
      <c r="A64" s="3" t="s">
        <v>63</v>
      </c>
      <c r="B64" s="2"/>
      <c r="C64" s="2"/>
      <c r="D64" s="2"/>
      <c r="E64" s="2"/>
      <c r="F64" s="2"/>
      <c r="G64" s="1"/>
    </row>
    <row r="65" spans="1:9" ht="15" customHeight="1" x14ac:dyDescent="0.15">
      <c r="A65" s="21"/>
      <c r="G65" s="23"/>
    </row>
    <row r="66" spans="1:9" ht="15" customHeight="1" x14ac:dyDescent="0.15">
      <c r="A66" s="21" t="s">
        <v>78</v>
      </c>
      <c r="B66" s="19" t="s">
        <v>8</v>
      </c>
      <c r="C66" s="20">
        <v>7000</v>
      </c>
      <c r="D66" s="20">
        <v>8000</v>
      </c>
      <c r="E66" s="20">
        <v>8000</v>
      </c>
      <c r="F66" s="20">
        <v>8000</v>
      </c>
      <c r="G66" s="24">
        <v>5000</v>
      </c>
    </row>
    <row r="67" spans="1:9" ht="15" customHeight="1" x14ac:dyDescent="0.15">
      <c r="A67" s="21"/>
      <c r="G67" s="23"/>
    </row>
    <row r="68" spans="1:9" ht="15" customHeight="1" x14ac:dyDescent="0.15">
      <c r="A68" s="17" t="s">
        <v>14</v>
      </c>
      <c r="B68" s="16"/>
      <c r="C68" s="29">
        <f>SUM(C66:C67)</f>
        <v>7000</v>
      </c>
      <c r="D68" s="29">
        <f>SUM(D66:D67)</f>
        <v>8000</v>
      </c>
      <c r="E68" s="29">
        <f>SUM(E66:E67)</f>
        <v>8000</v>
      </c>
      <c r="F68" s="29">
        <f>SUM(F66:F67)</f>
        <v>8000</v>
      </c>
      <c r="G68" s="30">
        <f>SUM(G66:G67)</f>
        <v>5000</v>
      </c>
    </row>
    <row r="69" spans="1:9" ht="15" customHeight="1" x14ac:dyDescent="0.15"/>
    <row r="70" spans="1:9" ht="15" customHeight="1" x14ac:dyDescent="0.15">
      <c r="A70" s="17" t="s">
        <v>62</v>
      </c>
      <c r="B70" s="16"/>
      <c r="C70" s="29">
        <f>SUM(C62-C68)</f>
        <v>-2021</v>
      </c>
      <c r="D70" s="29">
        <f>SUM(D62-D68)</f>
        <v>-3000</v>
      </c>
      <c r="E70" s="29">
        <f>SUM(E62-E68)</f>
        <v>-3000</v>
      </c>
      <c r="F70" s="29">
        <f>SUM(F62-F68)</f>
        <v>-3000</v>
      </c>
      <c r="G70" s="30">
        <f>SUM(G62-G68)</f>
        <v>0</v>
      </c>
    </row>
    <row r="71" spans="1:9" ht="15" customHeight="1" x14ac:dyDescent="0.15"/>
    <row r="72" spans="1:9" ht="15" customHeight="1" x14ac:dyDescent="0.15">
      <c r="A72" s="37" t="s">
        <v>50</v>
      </c>
      <c r="B72" s="35" t="s">
        <v>57</v>
      </c>
      <c r="C72" s="36">
        <f>11925</f>
        <v>11925</v>
      </c>
      <c r="D72" s="36">
        <f>C76</f>
        <v>9904</v>
      </c>
      <c r="E72" s="36">
        <f>D76</f>
        <v>6904</v>
      </c>
      <c r="F72" s="36">
        <f>E76</f>
        <v>3904</v>
      </c>
      <c r="G72" s="39">
        <f>F76</f>
        <v>904</v>
      </c>
      <c r="H72" s="33"/>
      <c r="I72" s="33"/>
    </row>
    <row r="73" spans="1:9" ht="15" customHeight="1" x14ac:dyDescent="0.15">
      <c r="A73" s="38" t="s">
        <v>20</v>
      </c>
      <c r="B73" s="7"/>
      <c r="C73" s="32"/>
      <c r="D73" s="32"/>
      <c r="E73" s="32"/>
      <c r="F73" s="32"/>
      <c r="G73" s="40"/>
      <c r="H73" s="33"/>
      <c r="I73" s="33"/>
    </row>
    <row r="74" spans="1:9" ht="15" customHeight="1" x14ac:dyDescent="0.15">
      <c r="A74" s="26"/>
      <c r="B74" s="42" t="s">
        <v>80</v>
      </c>
      <c r="C74" s="43">
        <f>SUM(C72:C73)</f>
        <v>11925</v>
      </c>
      <c r="D74" s="43">
        <f>SUM(D72:D73)</f>
        <v>9904</v>
      </c>
      <c r="E74" s="43">
        <f>SUM(E72:E73)</f>
        <v>6904</v>
      </c>
      <c r="F74" s="43">
        <f>SUM(F72:F73)</f>
        <v>3904</v>
      </c>
      <c r="G74" s="44">
        <f>SUM(G72:G73)</f>
        <v>904</v>
      </c>
      <c r="H74" s="33"/>
      <c r="I74" s="33"/>
    </row>
    <row r="75" spans="1:9" ht="15" customHeight="1" x14ac:dyDescent="0.15"/>
    <row r="76" spans="1:9" ht="15" customHeight="1" x14ac:dyDescent="0.15">
      <c r="A76" s="37" t="s">
        <v>53</v>
      </c>
      <c r="B76" s="35" t="s">
        <v>57</v>
      </c>
      <c r="C76" s="36">
        <f>SUM(C70:C72)</f>
        <v>9904</v>
      </c>
      <c r="D76" s="36">
        <f>SUM(D70:D72)</f>
        <v>6904</v>
      </c>
      <c r="E76" s="36">
        <f>SUM(E70:E72)</f>
        <v>3904</v>
      </c>
      <c r="F76" s="36">
        <f>SUM(F70:F72)</f>
        <v>904</v>
      </c>
      <c r="G76" s="39">
        <f>SUM(G70:G72)</f>
        <v>904</v>
      </c>
      <c r="H76" s="33"/>
      <c r="I76" s="33"/>
    </row>
    <row r="77" spans="1:9" ht="15" customHeight="1" x14ac:dyDescent="0.15">
      <c r="A77" s="38" t="s">
        <v>31</v>
      </c>
      <c r="B77" s="7"/>
      <c r="C77" s="32"/>
      <c r="D77" s="32"/>
      <c r="E77" s="32"/>
      <c r="F77" s="32"/>
      <c r="G77" s="40"/>
      <c r="H77" s="33"/>
      <c r="I77" s="33"/>
    </row>
    <row r="78" spans="1:9" ht="15" customHeight="1" x14ac:dyDescent="0.15">
      <c r="A78" s="26" t="s">
        <v>69</v>
      </c>
      <c r="B78" s="42" t="s">
        <v>10</v>
      </c>
      <c r="C78" s="43">
        <f>SUM(C76:C77)</f>
        <v>9904</v>
      </c>
      <c r="D78" s="43">
        <f>SUM(D76:D77)</f>
        <v>6904</v>
      </c>
      <c r="E78" s="43">
        <f>SUM(E76:E77)</f>
        <v>3904</v>
      </c>
      <c r="F78" s="43">
        <f>SUM(F76:F77)</f>
        <v>904</v>
      </c>
      <c r="G78" s="44">
        <f>SUM(G76:G77)</f>
        <v>904</v>
      </c>
      <c r="H78" s="33"/>
      <c r="I78" s="33"/>
    </row>
    <row r="79" spans="1:9" ht="15" customHeight="1" x14ac:dyDescent="0.15"/>
    <row r="80" spans="1:9" ht="15" customHeight="1" x14ac:dyDescent="0.15">
      <c r="A80" s="37" t="s">
        <v>21</v>
      </c>
      <c r="B80" s="34"/>
      <c r="C80" s="34"/>
      <c r="D80" s="34"/>
      <c r="E80" s="34"/>
      <c r="F80" s="34"/>
      <c r="G80" s="47"/>
    </row>
    <row r="81" spans="1:7" ht="15" customHeight="1" x14ac:dyDescent="0.15">
      <c r="A81" s="21"/>
      <c r="G81" s="23"/>
    </row>
    <row r="82" spans="1:7" ht="15" customHeight="1" x14ac:dyDescent="0.15">
      <c r="A82" s="48" t="s">
        <v>30</v>
      </c>
      <c r="B82" s="49"/>
      <c r="C82" s="49"/>
      <c r="D82" s="49"/>
      <c r="E82" s="49"/>
      <c r="F82" s="10" t="s">
        <v>61</v>
      </c>
      <c r="G82" s="25"/>
    </row>
    <row r="83" spans="1:7" ht="15" customHeight="1" x14ac:dyDescent="0.15">
      <c r="A83" s="48" t="s">
        <v>18</v>
      </c>
      <c r="B83" s="49"/>
      <c r="C83" s="49"/>
      <c r="D83" s="49"/>
      <c r="E83" s="49"/>
      <c r="G83" s="23"/>
    </row>
    <row r="84" spans="1:7" ht="15" customHeight="1" x14ac:dyDescent="0.15">
      <c r="A84" s="21"/>
      <c r="G84" s="23"/>
    </row>
    <row r="85" spans="1:7" ht="15" customHeight="1" x14ac:dyDescent="0.15">
      <c r="A85" s="21" t="s">
        <v>4</v>
      </c>
      <c r="B85" s="10"/>
      <c r="C85" s="10"/>
      <c r="D85" s="10"/>
      <c r="F85" s="10" t="s">
        <v>61</v>
      </c>
      <c r="G85" s="25"/>
    </row>
    <row r="86" spans="1:7" ht="15" customHeight="1" x14ac:dyDescent="0.15">
      <c r="A86" s="21"/>
      <c r="G86" s="23"/>
    </row>
    <row r="87" spans="1:7" ht="15" customHeight="1" x14ac:dyDescent="0.15">
      <c r="A87" s="21" t="s">
        <v>71</v>
      </c>
      <c r="B87" s="10"/>
      <c r="C87" s="10"/>
      <c r="D87" s="10"/>
      <c r="F87" s="10" t="s">
        <v>61</v>
      </c>
      <c r="G87" s="25"/>
    </row>
    <row r="88" spans="1:7" ht="15" customHeight="1" x14ac:dyDescent="0.15">
      <c r="A88" s="21"/>
      <c r="G88" s="23"/>
    </row>
    <row r="89" spans="1:7" ht="12.75" customHeight="1" x14ac:dyDescent="0.15">
      <c r="A89" s="21"/>
      <c r="G89" s="23"/>
    </row>
    <row r="90" spans="1:7" ht="12.75" customHeight="1" x14ac:dyDescent="0.15">
      <c r="A90" s="22"/>
      <c r="B90" s="10"/>
      <c r="C90" s="10"/>
      <c r="D90" s="10"/>
      <c r="E90" s="10"/>
      <c r="F90" s="10"/>
      <c r="G90" s="25"/>
    </row>
  </sheetData>
  <mergeCells count="5">
    <mergeCell ref="A1:G1"/>
    <mergeCell ref="A13:G13"/>
    <mergeCell ref="A28:G28"/>
    <mergeCell ref="A58:G58"/>
    <mergeCell ref="A64:G64"/>
  </mergeCells>
  <printOptions horizontalCentered="1"/>
  <pageMargins left="0.75" right="0.75" top="1" bottom="1" header="0.5" footer="0.5"/>
  <pageSetup paperSize="9" orientation="portrait" horizontalDpi="300" verticalDpi="300"/>
  <headerFooter alignWithMargins="0">
    <oddHeader>&amp;RScenario D</oddHeader>
    <oddFooter>&amp;LAccess Education&amp;RReport Generated by FPS Web UK : 15 May 2020 13:37:48 by Lizzy Moor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2.75" customHeight="1" x14ac:dyDescent="0.15"/>
  <sheetData/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2020-05-15T12:40:40Z</dcterms:created>
  <dcterms:modified xsi:type="dcterms:W3CDTF">2020-05-15T12:40:41Z</dcterms:modified>
  <cp:category/>
  <cp:contentStatus/>
</cp:coreProperties>
</file>